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shod\документы\ИЗМЕНЕНИЯ В БЮДЖЕТ\ИЗМЕНЕНИЯ В БЮДЖЕТ 2022 ГОД\"/>
    </mc:Choice>
  </mc:AlternateContent>
  <bookViews>
    <workbookView xWindow="120" yWindow="90" windowWidth="16995" windowHeight="9495"/>
  </bookViews>
  <sheets>
    <sheet name="январь" sheetId="6" r:id="rId1"/>
  </sheets>
  <definedNames>
    <definedName name="_xlnm.Print_Area" localSheetId="0">январь!$A$1:$I$80</definedName>
  </definedNames>
  <calcPr calcId="162913"/>
</workbook>
</file>

<file path=xl/calcChain.xml><?xml version="1.0" encoding="utf-8"?>
<calcChain xmlns="http://schemas.openxmlformats.org/spreadsheetml/2006/main">
  <c r="B71" i="6" l="1"/>
  <c r="B61" i="6"/>
  <c r="F60" i="6"/>
  <c r="F61" i="6" s="1"/>
  <c r="B74" i="6" l="1"/>
  <c r="B73" i="6"/>
  <c r="B72" i="6"/>
  <c r="G61" i="6"/>
  <c r="H61" i="6"/>
  <c r="C61" i="6"/>
  <c r="D61" i="6"/>
  <c r="F59" i="6"/>
  <c r="F58" i="6"/>
  <c r="F57" i="6"/>
  <c r="F56" i="6"/>
  <c r="F55" i="6"/>
  <c r="F54" i="6" l="1"/>
  <c r="F53" i="6"/>
  <c r="F52" i="6"/>
  <c r="F51" i="6"/>
  <c r="F50" i="6"/>
  <c r="F49" i="6"/>
  <c r="F48" i="6"/>
  <c r="H47" i="6"/>
  <c r="G47" i="6"/>
  <c r="F47" i="6"/>
  <c r="H46" i="6"/>
  <c r="G46" i="6"/>
  <c r="F46" i="6"/>
  <c r="H42" i="6"/>
  <c r="H43" i="6"/>
  <c r="H44" i="6"/>
  <c r="H45" i="6"/>
  <c r="G42" i="6"/>
  <c r="G43" i="6"/>
  <c r="G44" i="6"/>
  <c r="G45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7" i="6"/>
  <c r="H8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F19" i="6" l="1"/>
  <c r="F18" i="6"/>
  <c r="F29" i="6"/>
  <c r="F28" i="6"/>
  <c r="F45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12" i="6"/>
  <c r="F13" i="6"/>
  <c r="F14" i="6"/>
  <c r="F15" i="6"/>
  <c r="F16" i="6"/>
  <c r="F17" i="6"/>
  <c r="F20" i="6"/>
  <c r="F21" i="6"/>
  <c r="F22" i="6"/>
  <c r="F23" i="6"/>
  <c r="F24" i="6"/>
  <c r="F25" i="6"/>
  <c r="F26" i="6"/>
  <c r="F27" i="6"/>
  <c r="F44" i="6"/>
  <c r="F8" i="6"/>
  <c r="F9" i="6"/>
  <c r="F10" i="6"/>
  <c r="F11" i="6"/>
  <c r="G68" i="6"/>
  <c r="F68" i="6"/>
  <c r="D68" i="6"/>
  <c r="B68" i="6"/>
  <c r="F80" i="6"/>
  <c r="I61" i="6"/>
  <c r="G7" i="6" l="1"/>
  <c r="F7" i="6"/>
  <c r="G80" i="6" l="1"/>
  <c r="C66" i="6"/>
  <c r="C68" i="6" s="1"/>
</calcChain>
</file>

<file path=xl/sharedStrings.xml><?xml version="1.0" encoding="utf-8"?>
<sst xmlns="http://schemas.openxmlformats.org/spreadsheetml/2006/main" count="90" uniqueCount="86">
  <si>
    <t>бюджетная классификация</t>
  </si>
  <si>
    <t>тыс. рублей</t>
  </si>
  <si>
    <t>Расходы:</t>
  </si>
  <si>
    <t>Доходы:</t>
  </si>
  <si>
    <t>Дефицит:</t>
  </si>
  <si>
    <t>Наименование показателя изменений</t>
  </si>
  <si>
    <t>СУММА ИЗМЕНЕНИЙ(+;-)</t>
  </si>
  <si>
    <t>в тыс. руб</t>
  </si>
  <si>
    <t>936</t>
  </si>
  <si>
    <t>903</t>
  </si>
  <si>
    <t>на думу 2019 год</t>
  </si>
  <si>
    <t>расходы</t>
  </si>
  <si>
    <t>доходы</t>
  </si>
  <si>
    <t>дефицит</t>
  </si>
  <si>
    <t>912</t>
  </si>
  <si>
    <t>сумма изменений 2022, рублей</t>
  </si>
  <si>
    <t>2022 год</t>
  </si>
  <si>
    <t>сумма изменений 2023, рублей</t>
  </si>
  <si>
    <t>2023 год</t>
  </si>
  <si>
    <t>936 0801 030000208А 100</t>
  </si>
  <si>
    <t xml:space="preserve"> </t>
  </si>
  <si>
    <t>936 0801 030000208Б 100</t>
  </si>
  <si>
    <t>936 0801 030000208В 100</t>
  </si>
  <si>
    <t>903 0701 011000202В 200</t>
  </si>
  <si>
    <t>936 0113 1500013000 200</t>
  </si>
  <si>
    <t>936 0503 0700004150 200</t>
  </si>
  <si>
    <t>936 0503 0700004160 200</t>
  </si>
  <si>
    <t>936 0104 150000103В 100</t>
  </si>
  <si>
    <t>936 0801 030000206В 200</t>
  </si>
  <si>
    <t>912 0104 160000103В 100</t>
  </si>
  <si>
    <t>Дума март 2022 год</t>
  </si>
  <si>
    <t>сумма изменений 2024, рублей</t>
  </si>
  <si>
    <t>936 0104 150000103В 200</t>
  </si>
  <si>
    <t>936 0104 150000103В 300</t>
  </si>
  <si>
    <t>936 0113 120000412В 200</t>
  </si>
  <si>
    <t>936 0113 120000412В 800</t>
  </si>
  <si>
    <t>936 0113 1500013000 800</t>
  </si>
  <si>
    <t>936 0113 150000203В 200</t>
  </si>
  <si>
    <t>936 0310 070000300В 200</t>
  </si>
  <si>
    <t>936 0605 10000S5020 200</t>
  </si>
  <si>
    <t>936 0503 07000S5170 200</t>
  </si>
  <si>
    <t>936 0705 150000103В 200</t>
  </si>
  <si>
    <t>936 0705 150000203В 200</t>
  </si>
  <si>
    <t>936 0705 030000206В 200</t>
  </si>
  <si>
    <t>936 0705 030000207В 200</t>
  </si>
  <si>
    <t>936 0705 030000208В 200</t>
  </si>
  <si>
    <t>936 0801 030000207В 200</t>
  </si>
  <si>
    <t>936 0801 030000208В 200</t>
  </si>
  <si>
    <t>936 0801 03000S5600 200</t>
  </si>
  <si>
    <t>936 1004 02000L4970 300</t>
  </si>
  <si>
    <t xml:space="preserve"> +280610 рублей, в т.ч. + 120 000 самооб-е, +501610 деф-т, -341000 местные иниц.</t>
  </si>
  <si>
    <t>911 0106 320000105В 100</t>
  </si>
  <si>
    <t>936 0409 09000S5080 200</t>
  </si>
  <si>
    <t>936 0409 09000S5170 200</t>
  </si>
  <si>
    <t>936 0409 0900004090 200</t>
  </si>
  <si>
    <t xml:space="preserve">231632,73 ост-к по дор. фонду </t>
  </si>
  <si>
    <t>936 0705 1500015560 200</t>
  </si>
  <si>
    <t>936 0705 1500S5560 200</t>
  </si>
  <si>
    <t>936 0705 2300015560 200</t>
  </si>
  <si>
    <t>936 0705 23000S5560 200</t>
  </si>
  <si>
    <t>936 0113 2300013000 200</t>
  </si>
  <si>
    <t>936 0801 030000208А 800</t>
  </si>
  <si>
    <t>936 0801 030000208В 800</t>
  </si>
  <si>
    <t>936 0405 1900016160 200</t>
  </si>
  <si>
    <t>отлов жив-х</t>
  </si>
  <si>
    <t>936 1003 0400016120 100</t>
  </si>
  <si>
    <t>ком-е спец. на селе</t>
  </si>
  <si>
    <t>936 0801 0300015600 200</t>
  </si>
  <si>
    <t>техническое осн-е музеев</t>
  </si>
  <si>
    <t>936 0605 1000015020 200</t>
  </si>
  <si>
    <t>свалка</t>
  </si>
  <si>
    <t>936 0409 0900015080 200</t>
  </si>
  <si>
    <t>дороги</t>
  </si>
  <si>
    <t>936 0409 0900015170 200</t>
  </si>
  <si>
    <t>местн. иниц-вы</t>
  </si>
  <si>
    <t>903 0703 011000204В 200</t>
  </si>
  <si>
    <t>903 0705 150000103В 200</t>
  </si>
  <si>
    <t>7780,1 рублей- ост-к предпр-ой, 183000 рублей дефицит</t>
  </si>
  <si>
    <t>903 0703 0110012000 600</t>
  </si>
  <si>
    <t>256,4 тыс. рублей- ПФДО, 2,5 тыс. рублей % дефицит</t>
  </si>
  <si>
    <t>936 0107 1500005030 800</t>
  </si>
  <si>
    <t>936 0107 1500011030 800</t>
  </si>
  <si>
    <t>2024 год</t>
  </si>
  <si>
    <t>на 01.02.2022</t>
  </si>
  <si>
    <t>на думу 2022 год</t>
  </si>
  <si>
    <t>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</si>
</sst>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rgb="FFFF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b/>
      <sz val="14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2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10" fillId="3" borderId="4">
      <alignment horizontal="right" vertical="top" shrinkToFit="1"/>
    </xf>
  </cellStyleXfs>
  <cellXfs count="91">
    <xf numFmtId="0" fontId="0" fillId="0" borderId="0" xfId="0"/>
    <xf numFmtId="49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1" xfId="0" applyFill="1" applyBorder="1"/>
    <xf numFmtId="0" fontId="0" fillId="0" borderId="0" xfId="0" applyFill="1"/>
    <xf numFmtId="2" fontId="2" fillId="0" borderId="1" xfId="0" applyNumberFormat="1" applyFont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0" xfId="0" applyFont="1" applyFill="1"/>
    <xf numFmtId="2" fontId="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/>
    <xf numFmtId="2" fontId="6" fillId="0" borderId="0" xfId="0" applyNumberFormat="1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Border="1"/>
    <xf numFmtId="0" fontId="8" fillId="0" borderId="1" xfId="0" applyFont="1" applyFill="1" applyBorder="1"/>
    <xf numFmtId="0" fontId="8" fillId="0" borderId="0" xfId="0" applyFont="1" applyFill="1"/>
    <xf numFmtId="0" fontId="9" fillId="0" borderId="0" xfId="0" applyFont="1" applyFill="1"/>
    <xf numFmtId="2" fontId="1" fillId="0" borderId="0" xfId="0" applyNumberFormat="1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wrapText="1"/>
    </xf>
    <xf numFmtId="2" fontId="4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1" xfId="0" applyFont="1" applyFill="1" applyBorder="1"/>
    <xf numFmtId="2" fontId="11" fillId="0" borderId="2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2" fillId="0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wrapText="1"/>
    </xf>
    <xf numFmtId="49" fontId="12" fillId="0" borderId="1" xfId="0" applyNumberFormat="1" applyFont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0" fontId="12" fillId="0" borderId="1" xfId="0" applyFont="1" applyFill="1" applyBorder="1"/>
    <xf numFmtId="49" fontId="12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2" fillId="0" borderId="0" xfId="0" applyFont="1" applyBorder="1" applyAlignment="1">
      <alignment vertical="top" wrapText="1"/>
    </xf>
    <xf numFmtId="2" fontId="12" fillId="0" borderId="1" xfId="0" applyNumberFormat="1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12" fillId="0" borderId="0" xfId="0" applyFont="1" applyFill="1"/>
    <xf numFmtId="0" fontId="13" fillId="0" borderId="0" xfId="0" applyFont="1" applyBorder="1" applyAlignment="1">
      <alignment wrapText="1"/>
    </xf>
    <xf numFmtId="2" fontId="12" fillId="0" borderId="0" xfId="0" applyNumberFormat="1" applyFont="1" applyAlignment="1">
      <alignment horizontal="left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/>
    </xf>
    <xf numFmtId="4" fontId="16" fillId="0" borderId="1" xfId="1" applyNumberFormat="1" applyFont="1" applyFill="1" applyBorder="1" applyProtection="1">
      <alignment horizontal="right" vertical="top" shrinkToFit="1"/>
    </xf>
    <xf numFmtId="2" fontId="15" fillId="0" borderId="1" xfId="0" applyNumberFormat="1" applyFont="1" applyFill="1" applyBorder="1" applyAlignment="1">
      <alignment horizontal="center" wrapText="1"/>
    </xf>
    <xf numFmtId="2" fontId="15" fillId="0" borderId="1" xfId="0" applyNumberFormat="1" applyFont="1" applyFill="1" applyBorder="1" applyAlignment="1">
      <alignment horizontal="center"/>
    </xf>
    <xf numFmtId="164" fontId="17" fillId="0" borderId="1" xfId="0" applyNumberFormat="1" applyFont="1" applyFill="1" applyBorder="1"/>
    <xf numFmtId="49" fontId="15" fillId="2" borderId="1" xfId="0" applyNumberFormat="1" applyFont="1" applyFill="1" applyBorder="1" applyAlignment="1">
      <alignment horizontal="center"/>
    </xf>
    <xf numFmtId="4" fontId="16" fillId="2" borderId="1" xfId="1" applyNumberFormat="1" applyFont="1" applyFill="1" applyBorder="1" applyProtection="1">
      <alignment horizontal="right" vertical="top" shrinkToFit="1"/>
    </xf>
    <xf numFmtId="2" fontId="15" fillId="2" borderId="1" xfId="0" applyNumberFormat="1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 wrapText="1"/>
    </xf>
    <xf numFmtId="164" fontId="17" fillId="2" borderId="1" xfId="0" applyNumberFormat="1" applyFont="1" applyFill="1" applyBorder="1"/>
    <xf numFmtId="4" fontId="16" fillId="2" borderId="1" xfId="1" applyNumberFormat="1" applyFont="1" applyFill="1" applyBorder="1" applyAlignment="1" applyProtection="1">
      <alignment horizontal="right" vertical="top" shrinkToFit="1"/>
    </xf>
    <xf numFmtId="2" fontId="15" fillId="2" borderId="1" xfId="0" applyNumberFormat="1" applyFont="1" applyFill="1" applyBorder="1" applyAlignment="1">
      <alignment horizontal="center" vertical="top"/>
    </xf>
    <xf numFmtId="2" fontId="15" fillId="2" borderId="1" xfId="0" applyNumberFormat="1" applyFont="1" applyFill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wrapText="1"/>
    </xf>
    <xf numFmtId="2" fontId="18" fillId="0" borderId="1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center" wrapText="1"/>
    </xf>
    <xf numFmtId="2" fontId="18" fillId="0" borderId="2" xfId="0" applyNumberFormat="1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2" fontId="19" fillId="2" borderId="1" xfId="0" applyNumberFormat="1" applyFont="1" applyFill="1" applyBorder="1" applyAlignment="1">
      <alignment horizontal="center" wrapText="1"/>
    </xf>
    <xf numFmtId="0" fontId="19" fillId="2" borderId="1" xfId="0" applyFont="1" applyFill="1" applyBorder="1" applyAlignment="1">
      <alignment wrapText="1"/>
    </xf>
    <xf numFmtId="2" fontId="19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2" fontId="17" fillId="0" borderId="1" xfId="0" applyNumberFormat="1" applyFont="1" applyFill="1" applyBorder="1"/>
    <xf numFmtId="49" fontId="17" fillId="0" borderId="0" xfId="0" applyNumberFormat="1" applyFont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2" fontId="1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vertical="top" wrapText="1"/>
    </xf>
    <xf numFmtId="2" fontId="18" fillId="2" borderId="1" xfId="0" applyNumberFormat="1" applyFont="1" applyFill="1" applyBorder="1" applyAlignment="1">
      <alignment horizontal="center" wrapText="1"/>
    </xf>
    <xf numFmtId="2" fontId="18" fillId="0" borderId="1" xfId="0" applyNumberFormat="1" applyFont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view="pageLayout" topLeftCell="A13" zoomScale="82" zoomScaleNormal="81" zoomScaleSheetLayoutView="80" zoomScalePageLayoutView="82" workbookViewId="0">
      <selection activeCell="D71" sqref="D71"/>
    </sheetView>
  </sheetViews>
  <sheetFormatPr defaultRowHeight="18.75" x14ac:dyDescent="0.3"/>
  <cols>
    <col min="1" max="1" width="51.42578125" style="3" bestFit="1" customWidth="1"/>
    <col min="2" max="2" width="29.42578125" style="2" customWidth="1"/>
    <col min="3" max="3" width="26.5703125" style="2" customWidth="1"/>
    <col min="4" max="4" width="24.140625" style="2" customWidth="1"/>
    <col min="5" max="5" width="20.85546875" style="22" customWidth="1"/>
    <col min="6" max="6" width="20.7109375" style="23" customWidth="1"/>
    <col min="7" max="7" width="25.5703125" style="23" customWidth="1"/>
    <col min="8" max="8" width="17.85546875" style="23" customWidth="1"/>
    <col min="9" max="9" width="13.85546875" style="5" hidden="1" customWidth="1"/>
    <col min="10" max="18" width="9.140625" style="5"/>
  </cols>
  <sheetData>
    <row r="1" spans="1:10" ht="7.5" customHeight="1" x14ac:dyDescent="0.3"/>
    <row r="2" spans="1:10" x14ac:dyDescent="0.3">
      <c r="C2" s="1" t="s">
        <v>30</v>
      </c>
    </row>
    <row r="3" spans="1:10" ht="4.5" customHeight="1" x14ac:dyDescent="0.3"/>
    <row r="4" spans="1:10" ht="1.5" customHeight="1" x14ac:dyDescent="0.3"/>
    <row r="5" spans="1:10" x14ac:dyDescent="0.3">
      <c r="F5" s="23" t="s">
        <v>1</v>
      </c>
    </row>
    <row r="6" spans="1:10" ht="65.25" customHeight="1" x14ac:dyDescent="0.35">
      <c r="A6" s="32" t="s">
        <v>0</v>
      </c>
      <c r="B6" s="33" t="s">
        <v>15</v>
      </c>
      <c r="C6" s="33" t="s">
        <v>17</v>
      </c>
      <c r="D6" s="33" t="s">
        <v>31</v>
      </c>
      <c r="E6" s="78" t="s">
        <v>5</v>
      </c>
      <c r="F6" s="34">
        <v>2022</v>
      </c>
      <c r="G6" s="34">
        <v>2023</v>
      </c>
      <c r="H6" s="34">
        <v>2024</v>
      </c>
      <c r="I6" s="4"/>
    </row>
    <row r="7" spans="1:10" s="17" customFormat="1" ht="120.75" customHeight="1" x14ac:dyDescent="0.4">
      <c r="A7" s="46" t="s">
        <v>27</v>
      </c>
      <c r="B7" s="47">
        <v>23000</v>
      </c>
      <c r="C7" s="48"/>
      <c r="D7" s="49" t="s">
        <v>20</v>
      </c>
      <c r="E7" s="43" t="s">
        <v>50</v>
      </c>
      <c r="F7" s="50">
        <f t="shared" ref="F7:H60" si="0">ROUND((B7)/1000,1)</f>
        <v>23</v>
      </c>
      <c r="G7" s="50">
        <f t="shared" ref="G7:H22" si="1">ROUND((C7)/1000,1)</f>
        <v>0</v>
      </c>
      <c r="H7" s="50" t="e">
        <f t="shared" si="1"/>
        <v>#VALUE!</v>
      </c>
      <c r="I7" s="15"/>
      <c r="J7" s="16"/>
    </row>
    <row r="8" spans="1:10" s="17" customFormat="1" ht="54" customHeight="1" x14ac:dyDescent="0.4">
      <c r="A8" s="46" t="s">
        <v>32</v>
      </c>
      <c r="B8" s="47">
        <v>-343300</v>
      </c>
      <c r="C8" s="49"/>
      <c r="D8" s="48"/>
      <c r="E8" s="44"/>
      <c r="F8" s="50">
        <f t="shared" si="0"/>
        <v>-343.3</v>
      </c>
      <c r="G8" s="50">
        <f t="shared" si="1"/>
        <v>0</v>
      </c>
      <c r="H8" s="50">
        <f t="shared" si="1"/>
        <v>0</v>
      </c>
      <c r="I8" s="15"/>
      <c r="J8" s="16"/>
    </row>
    <row r="9" spans="1:10" s="17" customFormat="1" ht="39.75" customHeight="1" x14ac:dyDescent="0.4">
      <c r="A9" s="46" t="s">
        <v>33</v>
      </c>
      <c r="B9" s="47">
        <v>19800</v>
      </c>
      <c r="C9" s="49"/>
      <c r="D9" s="48"/>
      <c r="E9" s="44"/>
      <c r="F9" s="50">
        <f t="shared" si="0"/>
        <v>19.8</v>
      </c>
      <c r="G9" s="50">
        <f t="shared" si="1"/>
        <v>0</v>
      </c>
      <c r="H9" s="50">
        <f t="shared" si="1"/>
        <v>0</v>
      </c>
      <c r="I9" s="15"/>
      <c r="J9" s="16"/>
    </row>
    <row r="10" spans="1:10" s="17" customFormat="1" ht="39.75" customHeight="1" x14ac:dyDescent="0.4">
      <c r="A10" s="46" t="s">
        <v>34</v>
      </c>
      <c r="B10" s="47">
        <v>79000</v>
      </c>
      <c r="C10" s="49"/>
      <c r="D10" s="48"/>
      <c r="E10" s="44"/>
      <c r="F10" s="50">
        <f t="shared" si="0"/>
        <v>79</v>
      </c>
      <c r="G10" s="50">
        <f t="shared" si="1"/>
        <v>0</v>
      </c>
      <c r="H10" s="50">
        <f t="shared" si="1"/>
        <v>0</v>
      </c>
      <c r="I10" s="15"/>
      <c r="J10" s="16"/>
    </row>
    <row r="11" spans="1:10" s="17" customFormat="1" ht="64.5" customHeight="1" x14ac:dyDescent="0.4">
      <c r="A11" s="46" t="s">
        <v>35</v>
      </c>
      <c r="B11" s="47">
        <v>9500</v>
      </c>
      <c r="C11" s="49"/>
      <c r="D11" s="48"/>
      <c r="E11" s="44"/>
      <c r="F11" s="50">
        <f t="shared" si="0"/>
        <v>9.5</v>
      </c>
      <c r="G11" s="50">
        <f t="shared" si="1"/>
        <v>0</v>
      </c>
      <c r="H11" s="50">
        <f t="shared" si="1"/>
        <v>0</v>
      </c>
      <c r="I11" s="15"/>
      <c r="J11" s="16"/>
    </row>
    <row r="12" spans="1:10" s="17" customFormat="1" ht="39.75" customHeight="1" x14ac:dyDescent="0.4">
      <c r="A12" s="46" t="s">
        <v>24</v>
      </c>
      <c r="B12" s="47">
        <v>30000</v>
      </c>
      <c r="C12" s="49"/>
      <c r="D12" s="48"/>
      <c r="E12" s="44"/>
      <c r="F12" s="50">
        <f t="shared" si="0"/>
        <v>30</v>
      </c>
      <c r="G12" s="50">
        <f t="shared" si="1"/>
        <v>0</v>
      </c>
      <c r="H12" s="50">
        <f t="shared" si="1"/>
        <v>0</v>
      </c>
      <c r="I12" s="15"/>
      <c r="J12" s="16"/>
    </row>
    <row r="13" spans="1:10" s="17" customFormat="1" ht="39.75" customHeight="1" x14ac:dyDescent="0.4">
      <c r="A13" s="46" t="s">
        <v>36</v>
      </c>
      <c r="B13" s="47">
        <v>140100</v>
      </c>
      <c r="C13" s="49"/>
      <c r="D13" s="48"/>
      <c r="E13" s="44"/>
      <c r="F13" s="50">
        <f t="shared" si="0"/>
        <v>140.1</v>
      </c>
      <c r="G13" s="50">
        <f t="shared" si="1"/>
        <v>0</v>
      </c>
      <c r="H13" s="50">
        <f t="shared" si="1"/>
        <v>0</v>
      </c>
      <c r="I13" s="15"/>
      <c r="J13" s="16"/>
    </row>
    <row r="14" spans="1:10" s="17" customFormat="1" ht="39.75" customHeight="1" x14ac:dyDescent="0.4">
      <c r="A14" s="46" t="s">
        <v>37</v>
      </c>
      <c r="B14" s="47">
        <v>19000</v>
      </c>
      <c r="C14" s="49"/>
      <c r="D14" s="48"/>
      <c r="E14" s="44"/>
      <c r="F14" s="50">
        <f t="shared" si="0"/>
        <v>19</v>
      </c>
      <c r="G14" s="50">
        <f t="shared" si="1"/>
        <v>0</v>
      </c>
      <c r="H14" s="50">
        <f t="shared" si="1"/>
        <v>0</v>
      </c>
      <c r="I14" s="15"/>
      <c r="J14" s="16"/>
    </row>
    <row r="15" spans="1:10" s="17" customFormat="1" ht="39.75" customHeight="1" x14ac:dyDescent="0.4">
      <c r="A15" s="46" t="s">
        <v>38</v>
      </c>
      <c r="B15" s="47">
        <v>215500</v>
      </c>
      <c r="C15" s="49"/>
      <c r="D15" s="48"/>
      <c r="E15" s="44"/>
      <c r="F15" s="50">
        <f t="shared" si="0"/>
        <v>215.5</v>
      </c>
      <c r="G15" s="50">
        <f t="shared" si="1"/>
        <v>0</v>
      </c>
      <c r="H15" s="50">
        <f t="shared" si="1"/>
        <v>0</v>
      </c>
      <c r="I15" s="15"/>
      <c r="J15" s="16"/>
    </row>
    <row r="16" spans="1:10" s="17" customFormat="1" ht="39.75" customHeight="1" x14ac:dyDescent="0.4">
      <c r="A16" s="46" t="s">
        <v>25</v>
      </c>
      <c r="B16" s="47">
        <v>60000</v>
      </c>
      <c r="C16" s="49"/>
      <c r="D16" s="48"/>
      <c r="E16" s="44"/>
      <c r="F16" s="50">
        <f t="shared" si="0"/>
        <v>60</v>
      </c>
      <c r="G16" s="50">
        <f t="shared" si="1"/>
        <v>0</v>
      </c>
      <c r="H16" s="50">
        <f t="shared" si="1"/>
        <v>0</v>
      </c>
      <c r="I16" s="15"/>
      <c r="J16" s="16"/>
    </row>
    <row r="17" spans="1:10" s="17" customFormat="1" ht="60.75" customHeight="1" x14ac:dyDescent="0.4">
      <c r="A17" s="46" t="s">
        <v>26</v>
      </c>
      <c r="B17" s="47">
        <v>51000</v>
      </c>
      <c r="C17" s="49"/>
      <c r="D17" s="48"/>
      <c r="E17" s="44"/>
      <c r="F17" s="50">
        <f t="shared" si="0"/>
        <v>51</v>
      </c>
      <c r="G17" s="50">
        <f t="shared" si="1"/>
        <v>0</v>
      </c>
      <c r="H17" s="50">
        <f t="shared" si="1"/>
        <v>0</v>
      </c>
      <c r="I17" s="15"/>
      <c r="J17" s="16"/>
    </row>
    <row r="18" spans="1:10" s="17" customFormat="1" ht="60.75" customHeight="1" x14ac:dyDescent="0.4">
      <c r="A18" s="46" t="s">
        <v>39</v>
      </c>
      <c r="B18" s="47">
        <v>9000</v>
      </c>
      <c r="C18" s="49"/>
      <c r="D18" s="48"/>
      <c r="E18" s="44"/>
      <c r="F18" s="50">
        <f t="shared" si="0"/>
        <v>9</v>
      </c>
      <c r="G18" s="50">
        <f t="shared" si="1"/>
        <v>0</v>
      </c>
      <c r="H18" s="50">
        <f t="shared" si="1"/>
        <v>0</v>
      </c>
      <c r="I18" s="15"/>
      <c r="J18" s="16"/>
    </row>
    <row r="19" spans="1:10" s="17" customFormat="1" ht="60.75" customHeight="1" x14ac:dyDescent="0.4">
      <c r="A19" s="46" t="s">
        <v>40</v>
      </c>
      <c r="B19" s="47">
        <v>-518600</v>
      </c>
      <c r="C19" s="49"/>
      <c r="D19" s="48"/>
      <c r="E19" s="44"/>
      <c r="F19" s="50">
        <f t="shared" si="0"/>
        <v>-518.6</v>
      </c>
      <c r="G19" s="50">
        <f t="shared" si="1"/>
        <v>0</v>
      </c>
      <c r="H19" s="50">
        <f t="shared" si="1"/>
        <v>0</v>
      </c>
      <c r="I19" s="15"/>
      <c r="J19" s="16"/>
    </row>
    <row r="20" spans="1:10" s="17" customFormat="1" ht="39.75" customHeight="1" x14ac:dyDescent="0.4">
      <c r="A20" s="46" t="s">
        <v>41</v>
      </c>
      <c r="B20" s="47">
        <v>14000</v>
      </c>
      <c r="C20" s="49"/>
      <c r="D20" s="48"/>
      <c r="E20" s="44"/>
      <c r="F20" s="50">
        <f t="shared" si="0"/>
        <v>14</v>
      </c>
      <c r="G20" s="50">
        <f t="shared" si="1"/>
        <v>0</v>
      </c>
      <c r="H20" s="50">
        <f t="shared" si="1"/>
        <v>0</v>
      </c>
      <c r="I20" s="15"/>
      <c r="J20" s="16"/>
    </row>
    <row r="21" spans="1:10" s="17" customFormat="1" ht="39.75" customHeight="1" x14ac:dyDescent="0.4">
      <c r="A21" s="46" t="s">
        <v>42</v>
      </c>
      <c r="B21" s="47">
        <v>2000</v>
      </c>
      <c r="C21" s="49"/>
      <c r="D21" s="48"/>
      <c r="E21" s="44"/>
      <c r="F21" s="50">
        <f t="shared" si="0"/>
        <v>2</v>
      </c>
      <c r="G21" s="50">
        <f t="shared" si="1"/>
        <v>0</v>
      </c>
      <c r="H21" s="50">
        <f t="shared" si="1"/>
        <v>0</v>
      </c>
      <c r="I21" s="15"/>
      <c r="J21" s="16"/>
    </row>
    <row r="22" spans="1:10" s="17" customFormat="1" ht="39.75" customHeight="1" x14ac:dyDescent="0.4">
      <c r="A22" s="46" t="s">
        <v>43</v>
      </c>
      <c r="B22" s="47">
        <v>4000</v>
      </c>
      <c r="C22" s="49"/>
      <c r="D22" s="48"/>
      <c r="E22" s="44"/>
      <c r="F22" s="50">
        <f t="shared" si="0"/>
        <v>4</v>
      </c>
      <c r="G22" s="50">
        <f t="shared" si="1"/>
        <v>0</v>
      </c>
      <c r="H22" s="50">
        <f t="shared" si="1"/>
        <v>0</v>
      </c>
      <c r="I22" s="15"/>
      <c r="J22" s="16"/>
    </row>
    <row r="23" spans="1:10" s="17" customFormat="1" ht="39.75" customHeight="1" x14ac:dyDescent="0.4">
      <c r="A23" s="46" t="s">
        <v>44</v>
      </c>
      <c r="B23" s="47">
        <v>2000</v>
      </c>
      <c r="C23" s="49"/>
      <c r="D23" s="48"/>
      <c r="E23" s="44"/>
      <c r="F23" s="50">
        <f t="shared" si="0"/>
        <v>2</v>
      </c>
      <c r="G23" s="50">
        <f t="shared" si="0"/>
        <v>0</v>
      </c>
      <c r="H23" s="50">
        <f t="shared" si="0"/>
        <v>0</v>
      </c>
      <c r="I23" s="15"/>
      <c r="J23" s="16"/>
    </row>
    <row r="24" spans="1:10" s="17" customFormat="1" ht="39.75" customHeight="1" x14ac:dyDescent="0.4">
      <c r="A24" s="46" t="s">
        <v>45</v>
      </c>
      <c r="B24" s="47">
        <v>4000</v>
      </c>
      <c r="C24" s="49"/>
      <c r="D24" s="48"/>
      <c r="E24" s="44"/>
      <c r="F24" s="50">
        <f t="shared" si="0"/>
        <v>4</v>
      </c>
      <c r="G24" s="50">
        <f t="shared" si="0"/>
        <v>0</v>
      </c>
      <c r="H24" s="50">
        <f t="shared" si="0"/>
        <v>0</v>
      </c>
      <c r="I24" s="15"/>
      <c r="J24" s="16"/>
    </row>
    <row r="25" spans="1:10" s="17" customFormat="1" ht="39.75" customHeight="1" x14ac:dyDescent="0.4">
      <c r="A25" s="46" t="s">
        <v>28</v>
      </c>
      <c r="B25" s="47">
        <v>74900</v>
      </c>
      <c r="C25" s="49"/>
      <c r="D25" s="48"/>
      <c r="E25" s="44"/>
      <c r="F25" s="50">
        <f t="shared" si="0"/>
        <v>74.900000000000006</v>
      </c>
      <c r="G25" s="50">
        <f t="shared" si="0"/>
        <v>0</v>
      </c>
      <c r="H25" s="50">
        <f t="shared" si="0"/>
        <v>0</v>
      </c>
      <c r="I25" s="15"/>
      <c r="J25" s="16"/>
    </row>
    <row r="26" spans="1:10" s="17" customFormat="1" ht="39.75" customHeight="1" x14ac:dyDescent="0.4">
      <c r="A26" s="46" t="s">
        <v>46</v>
      </c>
      <c r="B26" s="47">
        <v>29000</v>
      </c>
      <c r="C26" s="49"/>
      <c r="D26" s="48"/>
      <c r="E26" s="44"/>
      <c r="F26" s="50">
        <f t="shared" si="0"/>
        <v>29</v>
      </c>
      <c r="G26" s="50">
        <f t="shared" si="0"/>
        <v>0</v>
      </c>
      <c r="H26" s="50">
        <f t="shared" si="0"/>
        <v>0</v>
      </c>
      <c r="I26" s="15"/>
      <c r="J26" s="16"/>
    </row>
    <row r="27" spans="1:10" s="17" customFormat="1" ht="39.75" customHeight="1" x14ac:dyDescent="0.4">
      <c r="A27" s="46" t="s">
        <v>47</v>
      </c>
      <c r="B27" s="47">
        <v>354600</v>
      </c>
      <c r="C27" s="49"/>
      <c r="D27" s="48"/>
      <c r="E27" s="44"/>
      <c r="F27" s="50">
        <f t="shared" si="0"/>
        <v>354.6</v>
      </c>
      <c r="G27" s="50">
        <f t="shared" si="0"/>
        <v>0</v>
      </c>
      <c r="H27" s="50">
        <f t="shared" si="0"/>
        <v>0</v>
      </c>
      <c r="I27" s="15"/>
      <c r="J27" s="16"/>
    </row>
    <row r="28" spans="1:10" s="17" customFormat="1" ht="39.75" customHeight="1" x14ac:dyDescent="0.4">
      <c r="A28" s="46" t="s">
        <v>48</v>
      </c>
      <c r="B28" s="47">
        <v>2100</v>
      </c>
      <c r="C28" s="49"/>
      <c r="D28" s="48"/>
      <c r="E28" s="44"/>
      <c r="F28" s="50">
        <f t="shared" si="0"/>
        <v>2.1</v>
      </c>
      <c r="G28" s="50">
        <f t="shared" si="0"/>
        <v>0</v>
      </c>
      <c r="H28" s="50">
        <f t="shared" si="0"/>
        <v>0</v>
      </c>
      <c r="I28" s="15"/>
      <c r="J28" s="16"/>
    </row>
    <row r="29" spans="1:10" s="17" customFormat="1" ht="39.75" customHeight="1" x14ac:dyDescent="0.4">
      <c r="A29" s="46" t="s">
        <v>49</v>
      </c>
      <c r="B29" s="47">
        <v>10</v>
      </c>
      <c r="C29" s="49"/>
      <c r="D29" s="48"/>
      <c r="E29" s="44"/>
      <c r="F29" s="50">
        <f t="shared" si="0"/>
        <v>0</v>
      </c>
      <c r="G29" s="50">
        <f t="shared" si="0"/>
        <v>0</v>
      </c>
      <c r="H29" s="50">
        <f t="shared" si="0"/>
        <v>0</v>
      </c>
      <c r="I29" s="15"/>
      <c r="J29" s="16"/>
    </row>
    <row r="30" spans="1:10" s="17" customFormat="1" ht="72.75" customHeight="1" x14ac:dyDescent="0.4">
      <c r="A30" s="51" t="s">
        <v>27</v>
      </c>
      <c r="B30" s="52">
        <v>39300</v>
      </c>
      <c r="C30" s="53"/>
      <c r="D30" s="54"/>
      <c r="E30" s="45">
        <v>0</v>
      </c>
      <c r="F30" s="55">
        <f t="shared" si="0"/>
        <v>39.299999999999997</v>
      </c>
      <c r="G30" s="55">
        <f t="shared" si="0"/>
        <v>0</v>
      </c>
      <c r="H30" s="55">
        <f t="shared" si="0"/>
        <v>0</v>
      </c>
      <c r="I30" s="15"/>
      <c r="J30" s="16"/>
    </row>
    <row r="31" spans="1:10" s="17" customFormat="1" ht="39.75" customHeight="1" x14ac:dyDescent="0.4">
      <c r="A31" s="51" t="s">
        <v>51</v>
      </c>
      <c r="B31" s="52">
        <v>-61200</v>
      </c>
      <c r="C31" s="53"/>
      <c r="D31" s="54"/>
      <c r="E31" s="45"/>
      <c r="F31" s="55">
        <f t="shared" si="0"/>
        <v>-61.2</v>
      </c>
      <c r="G31" s="55">
        <f t="shared" si="0"/>
        <v>0</v>
      </c>
      <c r="H31" s="55">
        <f t="shared" si="0"/>
        <v>0</v>
      </c>
      <c r="I31" s="15"/>
      <c r="J31" s="16"/>
    </row>
    <row r="32" spans="1:10" s="17" customFormat="1" ht="39.75" customHeight="1" x14ac:dyDescent="0.4">
      <c r="A32" s="51" t="s">
        <v>29</v>
      </c>
      <c r="B32" s="52">
        <v>21900</v>
      </c>
      <c r="C32" s="53"/>
      <c r="D32" s="54"/>
      <c r="E32" s="45"/>
      <c r="F32" s="55">
        <f t="shared" si="0"/>
        <v>21.9</v>
      </c>
      <c r="G32" s="55">
        <f t="shared" si="0"/>
        <v>0</v>
      </c>
      <c r="H32" s="55">
        <f t="shared" si="0"/>
        <v>0</v>
      </c>
      <c r="I32" s="15"/>
      <c r="J32" s="16"/>
    </row>
    <row r="33" spans="1:10" s="17" customFormat="1" ht="70.5" customHeight="1" x14ac:dyDescent="0.4">
      <c r="A33" s="46" t="s">
        <v>52</v>
      </c>
      <c r="B33" s="47">
        <v>20095</v>
      </c>
      <c r="C33" s="49"/>
      <c r="D33" s="48"/>
      <c r="E33" s="44" t="s">
        <v>55</v>
      </c>
      <c r="F33" s="50">
        <f t="shared" si="0"/>
        <v>20.100000000000001</v>
      </c>
      <c r="G33" s="50">
        <f t="shared" si="0"/>
        <v>0</v>
      </c>
      <c r="H33" s="50">
        <f t="shared" si="0"/>
        <v>0</v>
      </c>
      <c r="I33" s="15"/>
      <c r="J33" s="16"/>
    </row>
    <row r="34" spans="1:10" s="17" customFormat="1" ht="39.75" customHeight="1" x14ac:dyDescent="0.4">
      <c r="A34" s="46" t="s">
        <v>53</v>
      </c>
      <c r="B34" s="47">
        <v>19</v>
      </c>
      <c r="C34" s="49"/>
      <c r="D34" s="48"/>
      <c r="E34" s="44"/>
      <c r="F34" s="50">
        <f t="shared" si="0"/>
        <v>0</v>
      </c>
      <c r="G34" s="50">
        <f t="shared" si="0"/>
        <v>0</v>
      </c>
      <c r="H34" s="50">
        <f t="shared" si="0"/>
        <v>0</v>
      </c>
      <c r="I34" s="15"/>
      <c r="J34" s="16"/>
    </row>
    <row r="35" spans="1:10" s="17" customFormat="1" ht="39.75" customHeight="1" x14ac:dyDescent="0.4">
      <c r="A35" s="46" t="s">
        <v>54</v>
      </c>
      <c r="B35" s="47">
        <v>211518.73</v>
      </c>
      <c r="C35" s="49"/>
      <c r="D35" s="48"/>
      <c r="E35" s="44"/>
      <c r="F35" s="50">
        <f t="shared" si="0"/>
        <v>211.5</v>
      </c>
      <c r="G35" s="50">
        <f t="shared" si="0"/>
        <v>0</v>
      </c>
      <c r="H35" s="50">
        <f t="shared" si="0"/>
        <v>0</v>
      </c>
      <c r="I35" s="15"/>
      <c r="J35" s="16"/>
    </row>
    <row r="36" spans="1:10" s="17" customFormat="1" ht="39.75" customHeight="1" x14ac:dyDescent="0.4">
      <c r="A36" s="51" t="s">
        <v>56</v>
      </c>
      <c r="B36" s="52">
        <v>-5445</v>
      </c>
      <c r="C36" s="53"/>
      <c r="D36" s="54"/>
      <c r="E36" s="45">
        <v>0</v>
      </c>
      <c r="F36" s="55">
        <f t="shared" si="0"/>
        <v>-5.4</v>
      </c>
      <c r="G36" s="55">
        <f t="shared" si="0"/>
        <v>0</v>
      </c>
      <c r="H36" s="55">
        <f t="shared" si="0"/>
        <v>0</v>
      </c>
      <c r="I36" s="15"/>
      <c r="J36" s="16"/>
    </row>
    <row r="37" spans="1:10" s="17" customFormat="1" ht="39.75" customHeight="1" x14ac:dyDescent="0.4">
      <c r="A37" s="51" t="s">
        <v>57</v>
      </c>
      <c r="B37" s="52">
        <v>-55</v>
      </c>
      <c r="C37" s="53"/>
      <c r="D37" s="54"/>
      <c r="E37" s="45"/>
      <c r="F37" s="55">
        <f t="shared" si="0"/>
        <v>-0.1</v>
      </c>
      <c r="G37" s="55">
        <f t="shared" si="0"/>
        <v>0</v>
      </c>
      <c r="H37" s="55">
        <f t="shared" si="0"/>
        <v>0</v>
      </c>
      <c r="I37" s="15"/>
      <c r="J37" s="16"/>
    </row>
    <row r="38" spans="1:10" s="17" customFormat="1" ht="39.75" customHeight="1" x14ac:dyDescent="0.4">
      <c r="A38" s="51" t="s">
        <v>58</v>
      </c>
      <c r="B38" s="52">
        <v>5445</v>
      </c>
      <c r="C38" s="53"/>
      <c r="D38" s="54"/>
      <c r="E38" s="45"/>
      <c r="F38" s="55">
        <f t="shared" si="0"/>
        <v>5.4</v>
      </c>
      <c r="G38" s="55">
        <f t="shared" si="0"/>
        <v>0</v>
      </c>
      <c r="H38" s="55">
        <f t="shared" si="0"/>
        <v>0</v>
      </c>
      <c r="I38" s="15"/>
      <c r="J38" s="16"/>
    </row>
    <row r="39" spans="1:10" s="17" customFormat="1" ht="39.75" customHeight="1" x14ac:dyDescent="0.4">
      <c r="A39" s="51" t="s">
        <v>59</v>
      </c>
      <c r="B39" s="52">
        <v>55</v>
      </c>
      <c r="C39" s="53"/>
      <c r="D39" s="54"/>
      <c r="E39" s="45"/>
      <c r="F39" s="55">
        <f t="shared" si="0"/>
        <v>0.1</v>
      </c>
      <c r="G39" s="55">
        <f t="shared" si="0"/>
        <v>0</v>
      </c>
      <c r="H39" s="55">
        <f t="shared" si="0"/>
        <v>0</v>
      </c>
      <c r="I39" s="15"/>
      <c r="J39" s="16"/>
    </row>
    <row r="40" spans="1:10" s="17" customFormat="1" ht="39.75" customHeight="1" x14ac:dyDescent="0.4">
      <c r="A40" s="46" t="s">
        <v>24</v>
      </c>
      <c r="B40" s="47">
        <v>-2000</v>
      </c>
      <c r="C40" s="47">
        <v>-2000</v>
      </c>
      <c r="D40" s="47">
        <v>-2000</v>
      </c>
      <c r="E40" s="44">
        <v>0</v>
      </c>
      <c r="F40" s="50">
        <f t="shared" si="0"/>
        <v>-2</v>
      </c>
      <c r="G40" s="50">
        <f t="shared" si="0"/>
        <v>-2</v>
      </c>
      <c r="H40" s="50">
        <f t="shared" si="0"/>
        <v>-2</v>
      </c>
      <c r="I40" s="15"/>
      <c r="J40" s="16"/>
    </row>
    <row r="41" spans="1:10" s="17" customFormat="1" ht="39.75" customHeight="1" x14ac:dyDescent="0.4">
      <c r="A41" s="46" t="s">
        <v>60</v>
      </c>
      <c r="B41" s="47">
        <v>2000</v>
      </c>
      <c r="C41" s="47">
        <v>2000</v>
      </c>
      <c r="D41" s="47">
        <v>2000</v>
      </c>
      <c r="E41" s="44"/>
      <c r="F41" s="50">
        <f t="shared" si="0"/>
        <v>2</v>
      </c>
      <c r="G41" s="50">
        <f t="shared" si="0"/>
        <v>2</v>
      </c>
      <c r="H41" s="50">
        <f t="shared" si="0"/>
        <v>2</v>
      </c>
      <c r="I41" s="15"/>
      <c r="J41" s="16"/>
    </row>
    <row r="42" spans="1:10" s="17" customFormat="1" ht="39.75" customHeight="1" x14ac:dyDescent="0.4">
      <c r="A42" s="51" t="s">
        <v>21</v>
      </c>
      <c r="B42" s="52">
        <v>-4600</v>
      </c>
      <c r="C42" s="53"/>
      <c r="D42" s="54"/>
      <c r="E42" s="45">
        <v>0</v>
      </c>
      <c r="F42" s="55">
        <f t="shared" si="0"/>
        <v>-4.5999999999999996</v>
      </c>
      <c r="G42" s="55">
        <f t="shared" si="0"/>
        <v>0</v>
      </c>
      <c r="H42" s="55">
        <f t="shared" si="0"/>
        <v>0</v>
      </c>
      <c r="I42" s="15"/>
      <c r="J42" s="16"/>
    </row>
    <row r="43" spans="1:10" s="17" customFormat="1" ht="39.75" customHeight="1" x14ac:dyDescent="0.4">
      <c r="A43" s="51" t="s">
        <v>22</v>
      </c>
      <c r="B43" s="52">
        <v>4600</v>
      </c>
      <c r="C43" s="53"/>
      <c r="D43" s="54"/>
      <c r="E43" s="45"/>
      <c r="F43" s="55">
        <f t="shared" si="0"/>
        <v>4.5999999999999996</v>
      </c>
      <c r="G43" s="55">
        <f t="shared" si="0"/>
        <v>0</v>
      </c>
      <c r="H43" s="55">
        <f t="shared" si="0"/>
        <v>0</v>
      </c>
      <c r="I43" s="15"/>
      <c r="J43" s="16"/>
    </row>
    <row r="44" spans="1:10" s="17" customFormat="1" ht="39.75" customHeight="1" x14ac:dyDescent="0.4">
      <c r="A44" s="51" t="s">
        <v>19</v>
      </c>
      <c r="B44" s="56">
        <v>-300</v>
      </c>
      <c r="C44" s="57">
        <v>-300</v>
      </c>
      <c r="D44" s="58">
        <v>-300</v>
      </c>
      <c r="E44" s="45"/>
      <c r="F44" s="55">
        <f t="shared" si="0"/>
        <v>-0.3</v>
      </c>
      <c r="G44" s="55">
        <f t="shared" si="0"/>
        <v>-0.3</v>
      </c>
      <c r="H44" s="55">
        <f t="shared" si="0"/>
        <v>-0.3</v>
      </c>
      <c r="I44" s="15"/>
      <c r="J44" s="16"/>
    </row>
    <row r="45" spans="1:10" s="17" customFormat="1" ht="39.75" customHeight="1" x14ac:dyDescent="0.4">
      <c r="A45" s="51" t="s">
        <v>61</v>
      </c>
      <c r="B45" s="56">
        <v>300</v>
      </c>
      <c r="C45" s="57">
        <v>300</v>
      </c>
      <c r="D45" s="58">
        <v>300</v>
      </c>
      <c r="E45" s="45"/>
      <c r="F45" s="55">
        <f t="shared" si="0"/>
        <v>0.3</v>
      </c>
      <c r="G45" s="55">
        <f t="shared" si="0"/>
        <v>0.3</v>
      </c>
      <c r="H45" s="55">
        <f t="shared" si="0"/>
        <v>0.3</v>
      </c>
      <c r="I45" s="15"/>
      <c r="J45" s="16"/>
    </row>
    <row r="46" spans="1:10" s="17" customFormat="1" ht="39.75" customHeight="1" x14ac:dyDescent="0.4">
      <c r="A46" s="51" t="s">
        <v>22</v>
      </c>
      <c r="B46" s="56">
        <v>300</v>
      </c>
      <c r="C46" s="57">
        <v>300</v>
      </c>
      <c r="D46" s="58">
        <v>300</v>
      </c>
      <c r="E46" s="45"/>
      <c r="F46" s="55">
        <f t="shared" si="0"/>
        <v>0.3</v>
      </c>
      <c r="G46" s="55">
        <f t="shared" si="0"/>
        <v>0.3</v>
      </c>
      <c r="H46" s="55">
        <f t="shared" si="0"/>
        <v>0.3</v>
      </c>
      <c r="I46" s="15"/>
      <c r="J46" s="16"/>
    </row>
    <row r="47" spans="1:10" s="17" customFormat="1" ht="39.75" customHeight="1" x14ac:dyDescent="0.4">
      <c r="A47" s="51" t="s">
        <v>62</v>
      </c>
      <c r="B47" s="56">
        <v>-300</v>
      </c>
      <c r="C47" s="57">
        <v>-300</v>
      </c>
      <c r="D47" s="58">
        <v>-300</v>
      </c>
      <c r="E47" s="45"/>
      <c r="F47" s="55">
        <f t="shared" si="0"/>
        <v>-0.3</v>
      </c>
      <c r="G47" s="55">
        <f t="shared" si="0"/>
        <v>-0.3</v>
      </c>
      <c r="H47" s="55">
        <f t="shared" si="0"/>
        <v>-0.3</v>
      </c>
      <c r="I47" s="15"/>
      <c r="J47" s="16"/>
    </row>
    <row r="48" spans="1:10" s="17" customFormat="1" ht="39.75" customHeight="1" x14ac:dyDescent="0.4">
      <c r="A48" s="46" t="s">
        <v>63</v>
      </c>
      <c r="B48" s="47">
        <v>20000</v>
      </c>
      <c r="C48" s="49"/>
      <c r="D48" s="48"/>
      <c r="E48" s="44" t="s">
        <v>64</v>
      </c>
      <c r="F48" s="50">
        <f t="shared" si="0"/>
        <v>20</v>
      </c>
      <c r="G48" s="50"/>
      <c r="H48" s="50"/>
      <c r="I48" s="15"/>
      <c r="J48" s="16"/>
    </row>
    <row r="49" spans="1:18" s="17" customFormat="1" ht="49.5" customHeight="1" x14ac:dyDescent="0.4">
      <c r="A49" s="51" t="s">
        <v>65</v>
      </c>
      <c r="B49" s="52">
        <v>66000</v>
      </c>
      <c r="C49" s="53"/>
      <c r="D49" s="54"/>
      <c r="E49" s="45" t="s">
        <v>66</v>
      </c>
      <c r="F49" s="55">
        <f t="shared" si="0"/>
        <v>66</v>
      </c>
      <c r="G49" s="55"/>
      <c r="H49" s="55"/>
      <c r="I49" s="15"/>
      <c r="J49" s="16"/>
    </row>
    <row r="50" spans="1:18" s="17" customFormat="1" ht="57.75" customHeight="1" x14ac:dyDescent="0.4">
      <c r="A50" s="46" t="s">
        <v>67</v>
      </c>
      <c r="B50" s="47">
        <v>200000</v>
      </c>
      <c r="C50" s="49"/>
      <c r="D50" s="48"/>
      <c r="E50" s="44" t="s">
        <v>68</v>
      </c>
      <c r="F50" s="50">
        <f t="shared" si="0"/>
        <v>200</v>
      </c>
      <c r="G50" s="50"/>
      <c r="H50" s="50"/>
      <c r="I50" s="15"/>
      <c r="J50" s="16"/>
    </row>
    <row r="51" spans="1:18" s="17" customFormat="1" ht="39.75" customHeight="1" x14ac:dyDescent="0.4">
      <c r="A51" s="51" t="s">
        <v>69</v>
      </c>
      <c r="B51" s="52">
        <v>171000</v>
      </c>
      <c r="C51" s="53"/>
      <c r="D51" s="54"/>
      <c r="E51" s="45" t="s">
        <v>70</v>
      </c>
      <c r="F51" s="55">
        <f t="shared" si="0"/>
        <v>171</v>
      </c>
      <c r="G51" s="55"/>
      <c r="H51" s="55"/>
      <c r="I51" s="15"/>
      <c r="J51" s="16"/>
    </row>
    <row r="52" spans="1:18" s="17" customFormat="1" ht="39.75" customHeight="1" x14ac:dyDescent="0.4">
      <c r="A52" s="46" t="s">
        <v>71</v>
      </c>
      <c r="B52" s="47">
        <v>381800</v>
      </c>
      <c r="C52" s="49"/>
      <c r="D52" s="48"/>
      <c r="E52" s="44" t="s">
        <v>72</v>
      </c>
      <c r="F52" s="50">
        <f t="shared" si="0"/>
        <v>381.8</v>
      </c>
      <c r="G52" s="50"/>
      <c r="H52" s="50"/>
      <c r="I52" s="15"/>
      <c r="J52" s="16"/>
    </row>
    <row r="53" spans="1:18" s="17" customFormat="1" ht="42.75" customHeight="1" x14ac:dyDescent="0.4">
      <c r="A53" s="51" t="s">
        <v>73</v>
      </c>
      <c r="B53" s="52">
        <v>381913</v>
      </c>
      <c r="C53" s="53"/>
      <c r="D53" s="54"/>
      <c r="E53" s="45" t="s">
        <v>74</v>
      </c>
      <c r="F53" s="55">
        <f t="shared" si="0"/>
        <v>381.9</v>
      </c>
      <c r="G53" s="55"/>
      <c r="H53" s="55"/>
      <c r="I53" s="15"/>
      <c r="J53" s="16"/>
    </row>
    <row r="54" spans="1:18" s="17" customFormat="1" ht="84" customHeight="1" x14ac:dyDescent="0.4">
      <c r="A54" s="46" t="s">
        <v>23</v>
      </c>
      <c r="B54" s="47">
        <v>30780.1</v>
      </c>
      <c r="C54" s="49"/>
      <c r="D54" s="48"/>
      <c r="E54" s="44" t="s">
        <v>77</v>
      </c>
      <c r="F54" s="50">
        <f t="shared" si="0"/>
        <v>30.8</v>
      </c>
      <c r="G54" s="50"/>
      <c r="H54" s="50"/>
      <c r="I54" s="15"/>
      <c r="J54" s="16"/>
    </row>
    <row r="55" spans="1:18" s="17" customFormat="1" ht="39.75" customHeight="1" x14ac:dyDescent="0.4">
      <c r="A55" s="46" t="s">
        <v>75</v>
      </c>
      <c r="B55" s="47">
        <v>158000</v>
      </c>
      <c r="C55" s="49"/>
      <c r="D55" s="48"/>
      <c r="E55" s="44"/>
      <c r="F55" s="50">
        <f t="shared" si="0"/>
        <v>158</v>
      </c>
      <c r="G55" s="50"/>
      <c r="H55" s="50"/>
      <c r="I55" s="15"/>
      <c r="J55" s="16"/>
    </row>
    <row r="56" spans="1:18" s="17" customFormat="1" ht="39.75" customHeight="1" x14ac:dyDescent="0.4">
      <c r="A56" s="46" t="s">
        <v>76</v>
      </c>
      <c r="B56" s="47">
        <v>2000</v>
      </c>
      <c r="C56" s="49"/>
      <c r="D56" s="48"/>
      <c r="E56" s="44"/>
      <c r="F56" s="50">
        <f t="shared" si="0"/>
        <v>2</v>
      </c>
      <c r="G56" s="50"/>
      <c r="H56" s="50"/>
      <c r="I56" s="15"/>
      <c r="J56" s="16"/>
    </row>
    <row r="57" spans="1:18" s="17" customFormat="1" ht="82.5" customHeight="1" x14ac:dyDescent="0.4">
      <c r="A57" s="51" t="s">
        <v>78</v>
      </c>
      <c r="B57" s="52">
        <v>258900</v>
      </c>
      <c r="C57" s="53"/>
      <c r="D57" s="54"/>
      <c r="E57" s="45" t="s">
        <v>79</v>
      </c>
      <c r="F57" s="55">
        <f t="shared" si="0"/>
        <v>258.89999999999998</v>
      </c>
      <c r="G57" s="55"/>
      <c r="H57" s="55"/>
      <c r="I57" s="15"/>
      <c r="J57" s="16"/>
    </row>
    <row r="58" spans="1:18" s="17" customFormat="1" ht="39.75" customHeight="1" x14ac:dyDescent="0.4">
      <c r="A58" s="46" t="s">
        <v>80</v>
      </c>
      <c r="B58" s="47">
        <v>-150000</v>
      </c>
      <c r="C58" s="49"/>
      <c r="D58" s="48"/>
      <c r="E58" s="44">
        <v>0</v>
      </c>
      <c r="F58" s="50">
        <f t="shared" si="0"/>
        <v>-150</v>
      </c>
      <c r="G58" s="50"/>
      <c r="H58" s="50"/>
      <c r="I58" s="15"/>
      <c r="J58" s="16"/>
    </row>
    <row r="59" spans="1:18" s="17" customFormat="1" ht="39.75" customHeight="1" x14ac:dyDescent="0.4">
      <c r="A59" s="46" t="s">
        <v>81</v>
      </c>
      <c r="B59" s="47">
        <v>150000</v>
      </c>
      <c r="C59" s="49"/>
      <c r="D59" s="48"/>
      <c r="E59" s="44"/>
      <c r="F59" s="50">
        <f t="shared" si="0"/>
        <v>150</v>
      </c>
      <c r="G59" s="50"/>
      <c r="H59" s="50"/>
      <c r="I59" s="15"/>
      <c r="J59" s="16"/>
    </row>
    <row r="60" spans="1:18" s="17" customFormat="1" ht="39.75" customHeight="1" x14ac:dyDescent="0.4">
      <c r="A60" s="46" t="s">
        <v>24</v>
      </c>
      <c r="B60" s="47">
        <v>10000</v>
      </c>
      <c r="C60" s="49"/>
      <c r="D60" s="48"/>
      <c r="E60" s="44"/>
      <c r="F60" s="50">
        <f t="shared" si="0"/>
        <v>10</v>
      </c>
      <c r="G60" s="50"/>
      <c r="H60" s="50"/>
      <c r="I60" s="15"/>
      <c r="J60" s="16"/>
    </row>
    <row r="61" spans="1:18" s="11" customFormat="1" ht="54" x14ac:dyDescent="0.35">
      <c r="A61" s="59" t="s">
        <v>6</v>
      </c>
      <c r="B61" s="60">
        <f>SUM(B7:B60)</f>
        <v>2192635.83</v>
      </c>
      <c r="C61" s="60">
        <f t="shared" ref="C61:D61" si="2">SUM(C7:C59)</f>
        <v>0</v>
      </c>
      <c r="D61" s="60">
        <f t="shared" si="2"/>
        <v>0</v>
      </c>
      <c r="E61" s="79"/>
      <c r="F61" s="60">
        <f>SUM(F7:F60)</f>
        <v>2192.6</v>
      </c>
      <c r="G61" s="60">
        <f t="shared" ref="G61:H61" si="3">SUM(G7:G59)</f>
        <v>0</v>
      </c>
      <c r="H61" s="60" t="e">
        <f t="shared" si="3"/>
        <v>#VALUE!</v>
      </c>
      <c r="I61" s="9" t="e">
        <f>SUM(#REF!)</f>
        <v>#REF!</v>
      </c>
      <c r="J61" s="10"/>
      <c r="K61" s="10"/>
      <c r="L61" s="10"/>
      <c r="M61" s="10"/>
      <c r="N61" s="10"/>
      <c r="O61" s="10"/>
      <c r="P61" s="10"/>
      <c r="Q61" s="10"/>
      <c r="R61" s="10"/>
    </row>
    <row r="62" spans="1:18" s="11" customFormat="1" ht="27" x14ac:dyDescent="0.35">
      <c r="A62" s="61"/>
      <c r="B62" s="62"/>
      <c r="C62" s="62"/>
      <c r="D62" s="62"/>
      <c r="E62" s="25"/>
      <c r="F62" s="63"/>
      <c r="G62" s="63"/>
      <c r="H62" s="63"/>
      <c r="I62" s="12"/>
      <c r="J62" s="10"/>
      <c r="K62" s="10"/>
      <c r="L62" s="10"/>
      <c r="M62" s="10"/>
      <c r="N62" s="10"/>
      <c r="O62" s="10"/>
      <c r="P62" s="10"/>
      <c r="Q62" s="10"/>
      <c r="R62" s="10"/>
    </row>
    <row r="63" spans="1:18" s="14" customFormat="1" ht="27" x14ac:dyDescent="0.35">
      <c r="A63" s="59"/>
      <c r="B63" s="63"/>
      <c r="C63" s="63"/>
      <c r="D63" s="63"/>
      <c r="E63" s="26"/>
      <c r="F63" s="63"/>
      <c r="G63" s="63"/>
      <c r="H63" s="63"/>
      <c r="I63" s="12"/>
      <c r="J63" s="13"/>
      <c r="K63" s="13"/>
      <c r="L63" s="13"/>
      <c r="M63" s="13"/>
      <c r="N63" s="13"/>
      <c r="O63" s="13"/>
      <c r="P63" s="13"/>
      <c r="Q63" s="13"/>
      <c r="R63" s="13"/>
    </row>
    <row r="64" spans="1:18" s="14" customFormat="1" ht="27" x14ac:dyDescent="0.35">
      <c r="A64" s="64"/>
      <c r="B64" s="86" t="s">
        <v>16</v>
      </c>
      <c r="C64" s="86"/>
      <c r="D64" s="86"/>
      <c r="E64" s="86"/>
      <c r="F64" s="87" t="s">
        <v>18</v>
      </c>
      <c r="G64" s="87"/>
      <c r="H64" s="87"/>
      <c r="I64" s="12"/>
      <c r="J64" s="13"/>
      <c r="K64" s="13"/>
      <c r="L64" s="13"/>
      <c r="M64" s="13"/>
      <c r="N64" s="13"/>
      <c r="O64" s="13"/>
      <c r="P64" s="13"/>
      <c r="Q64" s="13"/>
      <c r="R64" s="13"/>
    </row>
    <row r="65" spans="1:18" ht="54.75" x14ac:dyDescent="0.4">
      <c r="A65" s="65"/>
      <c r="B65" s="66" t="s">
        <v>83</v>
      </c>
      <c r="C65" s="66" t="s">
        <v>84</v>
      </c>
      <c r="D65" s="67" t="s">
        <v>7</v>
      </c>
      <c r="E65" s="80"/>
      <c r="F65" s="68"/>
      <c r="G65" s="68"/>
      <c r="H65" s="69"/>
      <c r="I65" s="21" t="s">
        <v>10</v>
      </c>
      <c r="J65" s="19"/>
      <c r="K65" s="20"/>
    </row>
    <row r="66" spans="1:18" ht="27.75" x14ac:dyDescent="0.4">
      <c r="A66" s="65" t="s">
        <v>2</v>
      </c>
      <c r="B66" s="70">
        <v>171433605</v>
      </c>
      <c r="C66" s="71">
        <f>B66+B61</f>
        <v>173626240.83000001</v>
      </c>
      <c r="D66" s="72">
        <v>173626.2</v>
      </c>
      <c r="E66" s="80"/>
      <c r="F66" s="73"/>
      <c r="G66" s="73"/>
      <c r="H66" s="73"/>
      <c r="I66" s="8"/>
      <c r="J66" s="8"/>
    </row>
    <row r="67" spans="1:18" ht="27.75" x14ac:dyDescent="0.4">
      <c r="A67" s="65" t="s">
        <v>3</v>
      </c>
      <c r="B67" s="71">
        <v>167667630</v>
      </c>
      <c r="C67" s="71">
        <v>168936043</v>
      </c>
      <c r="D67" s="71">
        <v>168936</v>
      </c>
      <c r="E67" s="80"/>
      <c r="F67" s="73"/>
      <c r="G67" s="74"/>
      <c r="H67" s="73"/>
      <c r="I67" s="8"/>
      <c r="J67" s="8"/>
    </row>
    <row r="68" spans="1:18" ht="27.75" x14ac:dyDescent="0.4">
      <c r="A68" s="65" t="s">
        <v>4</v>
      </c>
      <c r="B68" s="71">
        <f>B67-B66</f>
        <v>-3765975</v>
      </c>
      <c r="C68" s="71">
        <f>C67-C66</f>
        <v>-4690197.8300000131</v>
      </c>
      <c r="D68" s="71">
        <f>D67-D66</f>
        <v>-4690.2000000000116</v>
      </c>
      <c r="E68" s="80"/>
      <c r="F68" s="71">
        <f>F67-F66</f>
        <v>0</v>
      </c>
      <c r="G68" s="71">
        <f>G67-G66</f>
        <v>0</v>
      </c>
      <c r="H68" s="73"/>
      <c r="I68" s="8"/>
      <c r="J68" s="8"/>
    </row>
    <row r="69" spans="1:18" ht="27.75" x14ac:dyDescent="0.4">
      <c r="A69" s="75"/>
      <c r="B69" s="76"/>
      <c r="C69" s="76"/>
      <c r="D69" s="76"/>
      <c r="E69" s="81"/>
      <c r="F69" s="77"/>
      <c r="G69" s="77"/>
      <c r="H69" s="77"/>
      <c r="I69" s="88"/>
      <c r="J69" s="88"/>
      <c r="K69" s="7"/>
      <c r="L69" s="7"/>
    </row>
    <row r="70" spans="1:18" ht="23.25" x14ac:dyDescent="0.35">
      <c r="A70" s="35"/>
      <c r="B70" s="36"/>
      <c r="C70" s="36"/>
      <c r="D70" s="36"/>
      <c r="E70" s="89"/>
      <c r="F70" s="89"/>
      <c r="G70" s="37"/>
      <c r="H70" s="37"/>
      <c r="I70" s="7"/>
      <c r="J70" s="7"/>
    </row>
    <row r="71" spans="1:18" ht="23.25" x14ac:dyDescent="0.35">
      <c r="A71" s="32" t="s">
        <v>8</v>
      </c>
      <c r="B71" s="38">
        <f>B7+B8+B9+B10+B11+B12+B13+B14+B15+B16+B17+B18+B19+B20+B21+B22+B23+B24+B25+B26+B27+B28+B29+B30+B33+B34+B35+B36+B37+B38+B39+B40+B41+B42+B43+B44+B45+B46+B47+B48+B49+B50+B51+B52+B53+B58+B59+B60</f>
        <v>1782255.73</v>
      </c>
      <c r="C71" s="36"/>
      <c r="D71" s="36"/>
      <c r="E71" s="90"/>
      <c r="F71" s="90"/>
      <c r="G71" s="39"/>
      <c r="H71" s="39"/>
      <c r="I71" s="7"/>
      <c r="J71" s="7"/>
    </row>
    <row r="72" spans="1:18" ht="23.25" x14ac:dyDescent="0.35">
      <c r="A72" s="32" t="s">
        <v>14</v>
      </c>
      <c r="B72" s="38">
        <f>B32</f>
        <v>21900</v>
      </c>
      <c r="C72" s="36"/>
      <c r="D72" s="83"/>
      <c r="E72" s="84"/>
      <c r="F72" s="84"/>
      <c r="G72" s="40"/>
      <c r="H72" s="41"/>
      <c r="I72" s="7"/>
      <c r="J72" s="7"/>
    </row>
    <row r="73" spans="1:18" ht="23.25" x14ac:dyDescent="0.35">
      <c r="A73" s="32" t="s">
        <v>9</v>
      </c>
      <c r="B73" s="38">
        <f>B54+B55+B56+B57</f>
        <v>449680.1</v>
      </c>
      <c r="C73" s="36"/>
      <c r="D73" s="83"/>
      <c r="E73" s="85"/>
      <c r="F73" s="85"/>
      <c r="G73" s="39"/>
      <c r="H73" s="39"/>
    </row>
    <row r="74" spans="1:18" ht="23.25" x14ac:dyDescent="0.35">
      <c r="A74" s="32" t="s">
        <v>85</v>
      </c>
      <c r="B74" s="38">
        <f>B31</f>
        <v>-61200</v>
      </c>
      <c r="C74" s="36"/>
      <c r="D74" s="42"/>
      <c r="F74" s="40"/>
      <c r="G74" s="40"/>
      <c r="H74" s="40"/>
    </row>
    <row r="75" spans="1:18" x14ac:dyDescent="0.3">
      <c r="A75" s="30"/>
      <c r="B75" s="30"/>
      <c r="C75" s="30"/>
      <c r="D75" s="18"/>
      <c r="E75" s="31"/>
      <c r="F75" s="82" t="s">
        <v>82</v>
      </c>
      <c r="G75" s="82"/>
      <c r="H75" s="82"/>
      <c r="I75"/>
      <c r="J75"/>
      <c r="K75"/>
      <c r="L75"/>
      <c r="M75"/>
      <c r="N75"/>
      <c r="O75"/>
      <c r="P75"/>
      <c r="Q75"/>
      <c r="R75"/>
    </row>
    <row r="76" spans="1:18" x14ac:dyDescent="0.3">
      <c r="A76" s="30"/>
      <c r="B76" s="30"/>
      <c r="C76" s="30"/>
      <c r="F76" s="27"/>
      <c r="G76" s="27"/>
      <c r="H76" s="28"/>
      <c r="I76"/>
      <c r="J76"/>
      <c r="K76"/>
      <c r="L76"/>
      <c r="M76"/>
      <c r="N76"/>
      <c r="O76"/>
      <c r="P76"/>
      <c r="Q76"/>
      <c r="R76"/>
    </row>
    <row r="77" spans="1:18" x14ac:dyDescent="0.3">
      <c r="A77" s="30"/>
      <c r="B77" s="30"/>
      <c r="C77" s="30"/>
      <c r="F77" s="24"/>
      <c r="G77" s="24"/>
      <c r="H77" s="24"/>
      <c r="I77"/>
      <c r="J77"/>
      <c r="K77"/>
      <c r="L77"/>
      <c r="M77"/>
      <c r="N77"/>
      <c r="O77"/>
      <c r="P77"/>
      <c r="Q77"/>
      <c r="R77"/>
    </row>
    <row r="78" spans="1:18" x14ac:dyDescent="0.3">
      <c r="A78" s="30"/>
      <c r="B78" s="30"/>
      <c r="C78" s="30"/>
      <c r="E78" s="22" t="s">
        <v>11</v>
      </c>
      <c r="F78" s="24"/>
      <c r="G78" s="29"/>
      <c r="H78" s="24"/>
      <c r="I78"/>
      <c r="J78"/>
      <c r="K78"/>
      <c r="L78"/>
      <c r="M78"/>
      <c r="N78"/>
      <c r="O78"/>
      <c r="P78"/>
      <c r="Q78"/>
      <c r="R78"/>
    </row>
    <row r="79" spans="1:18" x14ac:dyDescent="0.3">
      <c r="A79" s="30"/>
      <c r="B79" s="30"/>
      <c r="C79" s="30"/>
      <c r="E79" s="22" t="s">
        <v>12</v>
      </c>
      <c r="F79" s="24"/>
      <c r="G79" s="29"/>
      <c r="H79" s="24"/>
      <c r="I79"/>
      <c r="J79"/>
      <c r="K79"/>
      <c r="L79"/>
      <c r="M79"/>
      <c r="N79"/>
      <c r="O79"/>
      <c r="P79"/>
      <c r="Q79"/>
      <c r="R79"/>
    </row>
    <row r="80" spans="1:18" x14ac:dyDescent="0.3">
      <c r="A80" s="30"/>
      <c r="B80" s="30"/>
      <c r="C80" s="30"/>
      <c r="E80" s="22" t="s">
        <v>13</v>
      </c>
      <c r="F80" s="6">
        <f>F79-F78</f>
        <v>0</v>
      </c>
      <c r="G80" s="6">
        <f>G79-G78</f>
        <v>0</v>
      </c>
      <c r="H80" s="6"/>
      <c r="I80"/>
      <c r="J80"/>
      <c r="K80"/>
      <c r="L80"/>
      <c r="M80"/>
      <c r="N80"/>
      <c r="O80"/>
      <c r="P80"/>
      <c r="Q80"/>
      <c r="R80"/>
    </row>
  </sheetData>
  <mergeCells count="8">
    <mergeCell ref="I69:J69"/>
    <mergeCell ref="E70:F70"/>
    <mergeCell ref="E71:F71"/>
    <mergeCell ref="F75:H75"/>
    <mergeCell ref="D72:F72"/>
    <mergeCell ref="D73:F73"/>
    <mergeCell ref="B64:E64"/>
    <mergeCell ref="F64:H64"/>
  </mergeCells>
  <pageMargins left="0.11686991869918699" right="0.15748031496062992" top="0.15748031496062992" bottom="0.19685039370078741" header="0.31496062992125984" footer="0.31496062992125984"/>
  <pageSetup paperSize="9" scale="46" orientation="portrait" verticalDpi="0" r:id="rId1"/>
  <colBreaks count="1" manualBreakCount="1">
    <brk id="8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</dc:creator>
  <cp:lastModifiedBy>Пользователь Windows</cp:lastModifiedBy>
  <cp:lastPrinted>2022-02-22T05:54:21Z</cp:lastPrinted>
  <dcterms:created xsi:type="dcterms:W3CDTF">2014-12-16T05:21:14Z</dcterms:created>
  <dcterms:modified xsi:type="dcterms:W3CDTF">2022-02-24T10:19:00Z</dcterms:modified>
</cp:coreProperties>
</file>